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Estimativa'!$A$1:$N$17</definedName>
    <definedName name="Excel_BuiltIn_Print_Area" localSheetId="1">'DADOS e Estimativa'!$A$8:$M$18</definedName>
    <definedName name="Excel_BuiltIn_Print_Area" localSheetId="0">'DADOS e Estimativa'!$A$1:$N$5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Estimativa'!$A$1:$HS$4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<sst xmlns="http://schemas.openxmlformats.org/spreadsheetml/2006/main" count="31" uniqueCount="24">
  <si>
    <t>Média ( - )</t>
  </si>
  <si>
    <t>Média ( + )</t>
  </si>
  <si>
    <t>It.</t>
  </si>
  <si>
    <t>Descrição</t>
  </si>
  <si>
    <t>Média</t>
  </si>
  <si>
    <t>Desvio</t>
  </si>
  <si>
    <t>D. Padrão</t>
  </si>
  <si>
    <t>Qtde.</t>
  </si>
  <si>
    <t>Unidade</t>
  </si>
  <si>
    <t>Aritmética</t>
  </si>
  <si>
    <t>Padrão</t>
  </si>
  <si>
    <t>Mínimo</t>
  </si>
  <si>
    <t>Máximo</t>
  </si>
  <si>
    <t>Aceitável</t>
  </si>
  <si>
    <t>Impressão da Revista do TRT</t>
  </si>
  <si>
    <t>Valor</t>
  </si>
  <si>
    <t>Unitário Estimado</t>
  </si>
  <si>
    <t>subtotal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</si>
  <si>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</si>
  <si>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</si>
  <si>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Calgan</t>
  </si>
  <si>
    <t>Contrato TRF 4  (Revista de Jurisprudência)</t>
  </si>
  <si>
    <t>Banco de Preços</t>
  </si>
  <si>
    <t>TOTAL ESTIMADO (média simples)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</si>
</sst>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>
        <color indexed="8"/>
      </top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0" fillId="0" borderId="25" xfId="0" applyNumberForma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27" xfId="0" applyBorder="1" applyAlignment="1">
      <alignment/>
    </xf>
    <xf numFmtId="165" fontId="0" fillId="0" borderId="27" xfId="60" applyNumberFormat="1" applyFont="1" applyFill="1" applyBorder="1" applyAlignment="1" applyProtection="1">
      <alignment/>
      <protection/>
    </xf>
    <xf numFmtId="0" fontId="2" fillId="0" borderId="28" xfId="0" applyFont="1" applyFill="1" applyBorder="1" applyAlignment="1">
      <alignment/>
    </xf>
    <xf numFmtId="0" fontId="0" fillId="0" borderId="28" xfId="0" applyBorder="1" applyAlignment="1">
      <alignment/>
    </xf>
    <xf numFmtId="165" fontId="2" fillId="0" borderId="28" xfId="60" applyNumberFormat="1" applyFont="1" applyFill="1" applyBorder="1" applyAlignment="1" applyProtection="1">
      <alignment/>
      <protection/>
    </xf>
    <xf numFmtId="0" fontId="4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2" fontId="2" fillId="33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65" fontId="0" fillId="0" borderId="34" xfId="60" applyNumberFormat="1" applyFont="1" applyFill="1" applyBorder="1" applyAlignment="1" applyProtection="1">
      <alignment/>
      <protection/>
    </xf>
    <xf numFmtId="0" fontId="3" fillId="0" borderId="26" xfId="0" applyFont="1" applyBorder="1" applyAlignment="1">
      <alignment vertical="center" wrapText="1"/>
    </xf>
    <xf numFmtId="0" fontId="0" fillId="0" borderId="35" xfId="6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37" xfId="0" applyFont="1" applyFill="1" applyBorder="1" applyAlignment="1">
      <alignment vertical="center"/>
    </xf>
    <xf numFmtId="4" fontId="0" fillId="0" borderId="26" xfId="0" applyNumberFormat="1" applyFill="1" applyBorder="1" applyAlignment="1">
      <alignment horizontal="center" vertical="center"/>
    </xf>
    <xf numFmtId="0" fontId="0" fillId="0" borderId="38" xfId="6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1" fontId="0" fillId="0" borderId="41" xfId="60" applyNumberFormat="1" applyFont="1" applyFill="1" applyBorder="1" applyAlignment="1" applyProtection="1">
      <alignment horizontal="center" vertical="center" wrapText="1"/>
      <protection/>
    </xf>
    <xf numFmtId="1" fontId="0" fillId="0" borderId="42" xfId="60" applyNumberFormat="1" applyFont="1" applyFill="1" applyBorder="1" applyAlignment="1" applyProtection="1">
      <alignment horizontal="center" vertical="center" wrapText="1"/>
      <protection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right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/>
    </xf>
    <xf numFmtId="164" fontId="2" fillId="0" borderId="43" xfId="60" applyFont="1" applyFill="1" applyBorder="1" applyAlignment="1" applyProtection="1">
      <alignment horizontal="center" vertical="center"/>
      <protection/>
    </xf>
    <xf numFmtId="164" fontId="0" fillId="0" borderId="43" xfId="60" applyFont="1" applyFill="1" applyBorder="1" applyAlignment="1" applyProtection="1">
      <alignment horizontal="center" vertical="center"/>
      <protection/>
    </xf>
    <xf numFmtId="1" fontId="3" fillId="0" borderId="44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6" fontId="5" fillId="33" borderId="45" xfId="0" applyNumberFormat="1" applyFont="1" applyFill="1" applyBorder="1" applyAlignment="1">
      <alignment horizontal="center" vertical="center"/>
    </xf>
    <xf numFmtId="4" fontId="2" fillId="0" borderId="46" xfId="60" applyNumberFormat="1" applyFont="1" applyFill="1" applyBorder="1" applyAlignment="1" applyProtection="1">
      <alignment horizontal="center" vertical="center" wrapText="1"/>
      <protection/>
    </xf>
    <xf numFmtId="4" fontId="0" fillId="0" borderId="46" xfId="6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showGridLines="0" tabSelected="1" zoomScaleSheetLayoutView="100" zoomScalePageLayoutView="0" workbookViewId="0" topLeftCell="A1">
      <selection activeCell="M13" sqref="M13:N13"/>
    </sheetView>
  </sheetViews>
  <sheetFormatPr defaultColWidth="9.140625" defaultRowHeight="12.75"/>
  <cols>
    <col min="1" max="1" width="4.57421875" style="0" customWidth="1"/>
    <col min="2" max="2" width="35.140625" style="0" customWidth="1"/>
    <col min="3" max="3" width="7.00390625" style="1" customWidth="1"/>
    <col min="4" max="4" width="8.8515625" style="43" customWidth="1"/>
    <col min="5" max="5" width="11.28125" style="0" customWidth="1"/>
    <col min="6" max="6" width="15.00390625" style="0" customWidth="1"/>
    <col min="7" max="7" width="10.28125" style="0" customWidth="1"/>
    <col min="8" max="10" width="9.140625" style="0" hidden="1" customWidth="1"/>
    <col min="11" max="11" width="11.28125" style="0" customWidth="1"/>
    <col min="12" max="12" width="11.140625" style="0" customWidth="1"/>
    <col min="13" max="13" width="9.8515625" style="0" customWidth="1"/>
    <col min="14" max="14" width="11.7109375" style="0" customWidth="1"/>
    <col min="15" max="15" width="12.7109375" style="0" customWidth="1"/>
    <col min="16" max="16" width="14.421875" style="0" customWidth="1"/>
    <col min="18" max="18" width="13.8515625" style="0" customWidth="1"/>
  </cols>
  <sheetData>
    <row r="1" spans="1:15" ht="12.75">
      <c r="A1" s="2"/>
      <c r="B1" s="3"/>
      <c r="C1" s="4"/>
      <c r="D1" s="39"/>
      <c r="E1" s="5"/>
      <c r="F1" s="3"/>
      <c r="G1" s="3"/>
      <c r="H1" s="3"/>
      <c r="I1" s="5"/>
      <c r="J1" s="3"/>
      <c r="K1" s="6"/>
      <c r="L1" s="6"/>
      <c r="M1" s="6" t="s">
        <v>0</v>
      </c>
      <c r="N1" s="6" t="s">
        <v>1</v>
      </c>
      <c r="O1" s="7"/>
    </row>
    <row r="2" spans="1:15" ht="39.75" customHeight="1">
      <c r="A2" s="8" t="s">
        <v>2</v>
      </c>
      <c r="B2" s="9" t="s">
        <v>3</v>
      </c>
      <c r="C2" s="10"/>
      <c r="D2" s="40"/>
      <c r="E2" s="38" t="s">
        <v>20</v>
      </c>
      <c r="F2" s="11" t="s">
        <v>21</v>
      </c>
      <c r="G2" s="11" t="s">
        <v>22</v>
      </c>
      <c r="H2" s="11"/>
      <c r="I2" s="12"/>
      <c r="J2" s="11"/>
      <c r="K2" s="13" t="s">
        <v>4</v>
      </c>
      <c r="L2" s="13" t="s">
        <v>5</v>
      </c>
      <c r="M2" s="13" t="s">
        <v>6</v>
      </c>
      <c r="N2" s="13" t="s">
        <v>6</v>
      </c>
      <c r="O2" s="7"/>
    </row>
    <row r="3" spans="1:15" ht="12.75">
      <c r="A3" s="8"/>
      <c r="B3" s="9"/>
      <c r="C3" s="10" t="s">
        <v>7</v>
      </c>
      <c r="D3" s="40" t="s">
        <v>8</v>
      </c>
      <c r="E3" s="47"/>
      <c r="F3" s="46"/>
      <c r="G3" s="46"/>
      <c r="H3" s="46"/>
      <c r="I3" s="14"/>
      <c r="J3" s="9"/>
      <c r="K3" s="13" t="s">
        <v>9</v>
      </c>
      <c r="L3" s="13" t="s">
        <v>10</v>
      </c>
      <c r="M3" s="13" t="s">
        <v>11</v>
      </c>
      <c r="N3" s="13" t="s">
        <v>12</v>
      </c>
      <c r="O3" s="7"/>
    </row>
    <row r="4" spans="1:16" ht="13.5" thickBot="1">
      <c r="A4" s="15"/>
      <c r="B4" s="16"/>
      <c r="C4" s="17"/>
      <c r="D4" s="41"/>
      <c r="E4" s="18"/>
      <c r="F4" s="16"/>
      <c r="G4" s="16"/>
      <c r="H4" s="16"/>
      <c r="I4" s="18"/>
      <c r="J4" s="16"/>
      <c r="K4" s="19"/>
      <c r="L4" s="19"/>
      <c r="M4" s="19" t="s">
        <v>13</v>
      </c>
      <c r="N4" s="19" t="s">
        <v>13</v>
      </c>
      <c r="O4" s="7"/>
      <c r="P4" s="20"/>
    </row>
    <row r="5" spans="1:17" ht="19.5" customHeight="1" thickBot="1">
      <c r="A5" s="62">
        <v>1</v>
      </c>
      <c r="B5" s="44" t="s">
        <v>14</v>
      </c>
      <c r="C5" s="45">
        <v>3000</v>
      </c>
      <c r="D5" s="51" t="s">
        <v>8</v>
      </c>
      <c r="E5" s="22">
        <v>13.98</v>
      </c>
      <c r="F5" s="21">
        <v>14.82</v>
      </c>
      <c r="G5" s="50">
        <v>13.18</v>
      </c>
      <c r="H5" s="59"/>
      <c r="I5" s="50"/>
      <c r="J5" s="21"/>
      <c r="K5" s="60">
        <f>IF(SUM(E5:J5)&gt;0,ROUND(AVERAGE(E5:J5),2),"")</f>
        <v>13.99</v>
      </c>
      <c r="L5" s="60">
        <f>IF(COUNTA(E5:J5)=1,K5,(IF(SUM(E5:J5)&gt;0,ROUND(STDEV(E5:J5),2),"")))</f>
        <v>0.82</v>
      </c>
      <c r="M5" s="61">
        <f>IF(SUM(K5:L5)&gt;0,K5-L5,"")</f>
        <v>13.17</v>
      </c>
      <c r="N5" s="61">
        <f>IF(SUM(K5:L5)&gt;0,SUM(K5:L5),"")</f>
        <v>14.81</v>
      </c>
      <c r="O5" s="23"/>
      <c r="P5" s="24"/>
      <c r="Q5" s="23"/>
    </row>
    <row r="6" spans="1:14" ht="13.5" thickTop="1">
      <c r="A6" s="25"/>
      <c r="B6" s="25"/>
      <c r="C6" s="26"/>
      <c r="D6" s="1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ht="13.5" thickBot="1">
      <c r="D7" s="1"/>
    </row>
    <row r="8" spans="1:14" ht="12.75">
      <c r="A8" s="2"/>
      <c r="B8" s="3"/>
      <c r="C8" s="4"/>
      <c r="D8" s="39"/>
      <c r="E8" s="4">
        <f>IF('DADOS e Estimativa'!E1="","",'DADOS e Estimativa'!E1)</f>
      </c>
      <c r="F8" s="3">
        <f>IF('DADOS e Estimativa'!F1="","",'DADOS e Estimativa'!F1)</f>
      </c>
      <c r="G8" s="3">
        <f>IF('DADOS e Estimativa'!G1="","",'DADOS e Estimativa'!G1)</f>
      </c>
      <c r="H8" s="3">
        <f>IF('DADOS e Estimativa'!H1="","",'DADOS e Estimativa'!H1)</f>
      </c>
      <c r="I8" s="3">
        <f>IF('DADOS e Estimativa'!I1="","",'DADOS e Estimativa'!I1)</f>
      </c>
      <c r="J8" s="3">
        <f>IF('DADOS e Estimativa'!J1="","",'DADOS e Estimativa'!J1)</f>
      </c>
      <c r="K8" s="63"/>
      <c r="L8" s="63"/>
      <c r="M8" s="63"/>
      <c r="N8" s="63"/>
    </row>
    <row r="9" spans="1:14" ht="41.25" customHeight="1">
      <c r="A9" s="8" t="s">
        <v>2</v>
      </c>
      <c r="B9" s="9" t="s">
        <v>3</v>
      </c>
      <c r="C9" s="10"/>
      <c r="D9" s="40"/>
      <c r="E9" s="38" t="s">
        <v>20</v>
      </c>
      <c r="F9" s="11" t="str">
        <f>IF('DADOS e Estimativa'!F2="","",'DADOS e Estimativa'!F2)</f>
        <v>Contrato TRF 4  (Revista de Jurisprudência)</v>
      </c>
      <c r="G9" s="11" t="str">
        <f>IF('DADOS e Estimativa'!G2="","",'DADOS e Estimativa'!G2)</f>
        <v>Banco de Preços</v>
      </c>
      <c r="H9" s="11">
        <f>IF('DADOS e Estimativa'!H2="","",'DADOS e Estimativa'!H2)</f>
      </c>
      <c r="I9" s="11">
        <f>IF('DADOS e Estimativa'!I2="","",'DADOS e Estimativa'!I2)</f>
      </c>
      <c r="J9" s="11">
        <f>IF('DADOS e Estimativa'!J2="","",'DADOS e Estimativa'!J2)</f>
      </c>
      <c r="K9" s="64" t="s">
        <v>15</v>
      </c>
      <c r="L9" s="64"/>
      <c r="M9" s="64" t="s">
        <v>4</v>
      </c>
      <c r="N9" s="64"/>
    </row>
    <row r="10" spans="1:14" ht="18.75" customHeight="1" thickBot="1">
      <c r="A10" s="8"/>
      <c r="B10" s="9"/>
      <c r="C10" s="38" t="str">
        <f>IF('DADOS e Estimativa'!C3="","",'DADOS e Estimativa'!C3)</f>
        <v>Qtde.</v>
      </c>
      <c r="D10" s="38" t="str">
        <f>IF('DADOS e Estimativa'!D3="","",'DADOS e Estimativa'!D3)</f>
        <v>Unidade</v>
      </c>
      <c r="E10" s="10">
        <f>IF('DADOS e Estimativa'!E3="","",'DADOS e Estimativa'!E3)</f>
      </c>
      <c r="F10" s="9">
        <f>IF('DADOS e Estimativa'!F3="","",'DADOS e Estimativa'!F3)</f>
      </c>
      <c r="G10" s="9">
        <f>IF('DADOS e Estimativa'!G3="","",'DADOS e Estimativa'!G3)</f>
      </c>
      <c r="H10" s="9">
        <f>IF('DADOS e Estimativa'!H3="","",'DADOS e Estimativa'!H3)</f>
      </c>
      <c r="I10" s="9">
        <f>IF('DADOS e Estimativa'!I3="","",'DADOS e Estimativa'!I3)</f>
      </c>
      <c r="J10" s="9">
        <f>IF('DADOS e Estimativa'!J3="","",'DADOS e Estimativa'!J3)</f>
      </c>
      <c r="K10" s="64" t="s">
        <v>16</v>
      </c>
      <c r="L10" s="64"/>
      <c r="M10" s="64" t="s">
        <v>17</v>
      </c>
      <c r="N10" s="64"/>
    </row>
    <row r="11" spans="1:14" ht="19.5" customHeight="1" thickBot="1" thickTop="1">
      <c r="A11" s="52">
        <f>IF('DADOS e Estimativa'!A5="","",'DADOS e Estimativa'!A5)</f>
        <v>1</v>
      </c>
      <c r="B11" s="53" t="str">
        <f>IF('DADOS e Estimativa'!B5="","",'DADOS e Estimativa'!B5)</f>
        <v>Impressão da Revista do TRT</v>
      </c>
      <c r="C11" s="54">
        <f>IF('DADOS e Estimativa'!C5="","",'DADOS e Estimativa'!C5)</f>
        <v>3000</v>
      </c>
      <c r="D11" s="55" t="str">
        <f>IF('DADOS e Estimativa'!D5="","",'DADOS e Estimativa'!D5)</f>
        <v>Unidade</v>
      </c>
      <c r="E11" s="56">
        <f>IF('DADOS e Estimativa'!E5&gt;0,IF(AND('DADOS e Estimativa'!$M5&lt;='DADOS e Estimativa'!E5,'DADOS e Estimativa'!E5&lt;='DADOS e Estimativa'!$N5),'DADOS e Estimativa'!E5,"excluído*"),"")</f>
        <v>13.98</v>
      </c>
      <c r="F11" s="58" t="str">
        <f>IF('DADOS e Estimativa'!F5&gt;0,IF(AND('DADOS e Estimativa'!$M5&lt;='DADOS e Estimativa'!F5,'DADOS e Estimativa'!F5&lt;='DADOS e Estimativa'!$N5),'DADOS e Estimativa'!F5,"excluído*"),"")</f>
        <v>excluído*</v>
      </c>
      <c r="G11" s="58">
        <f>IF('DADOS e Estimativa'!G5&gt;0,IF(AND('DADOS e Estimativa'!$M5&lt;='DADOS e Estimativa'!G5,'DADOS e Estimativa'!G5&lt;='DADOS e Estimativa'!$N5),'DADOS e Estimativa'!G5,"excluído*"),"")</f>
        <v>13.18</v>
      </c>
      <c r="H11" s="57">
        <f>IF('DADOS e Estimativa'!H5&gt;0,IF(AND('DADOS e Estimativa'!$M5&lt;='DADOS e Estimativa'!H5,'DADOS e Estimativa'!H5&lt;='DADOS e Estimativa'!$N5),'DADOS e Estimativa'!H5,"excluído*"),"")</f>
      </c>
      <c r="I11" s="57">
        <f>IF('DADOS e Estimativa'!I5&gt;0,IF(AND('DADOS e Estimativa'!$M5&lt;='DADOS e Estimativa'!I5,'DADOS e Estimativa'!I5&lt;='DADOS e Estimativa'!$N5),'DADOS e Estimativa'!I5,"excluído*"),"")</f>
      </c>
      <c r="J11" s="57">
        <f>IF('DADOS e Estimativa'!J5&gt;0,IF(AND('DADOS e Estimativa'!$M5&lt;='DADOS e Estimativa'!J5,'DADOS e Estimativa'!J5&lt;='DADOS e Estimativa'!$N5),'DADOS e Estimativa'!J5,"excluído*"),"")</f>
      </c>
      <c r="K11" s="66">
        <f>IF(SUM(E11:J11)&gt;0,ROUND(AVERAGE(E11:J11),2),"")</f>
        <v>13.58</v>
      </c>
      <c r="L11" s="66"/>
      <c r="M11" s="67">
        <f>IF(K11&lt;&gt;"",K11*C11,"")</f>
        <v>40740</v>
      </c>
      <c r="N11" s="67"/>
    </row>
    <row r="12" spans="1:14" ht="14.25" thickBot="1" thickTop="1">
      <c r="A12" s="27"/>
      <c r="B12" s="27"/>
      <c r="C12" s="28"/>
      <c r="D12" s="48"/>
      <c r="E12" s="27"/>
      <c r="F12" s="27"/>
      <c r="G12" s="27"/>
      <c r="H12" s="27"/>
      <c r="I12" s="27"/>
      <c r="J12" s="27"/>
      <c r="K12" s="27"/>
      <c r="L12" s="29"/>
      <c r="M12" s="27"/>
      <c r="N12" s="27"/>
    </row>
    <row r="13" spans="1:14" ht="19.5" thickBot="1" thickTop="1">
      <c r="A13" s="30" t="s">
        <v>23</v>
      </c>
      <c r="B13" s="31"/>
      <c r="C13" s="31"/>
      <c r="D13" s="49"/>
      <c r="E13" s="31"/>
      <c r="F13" s="31"/>
      <c r="G13" s="31"/>
      <c r="H13" s="31"/>
      <c r="I13" s="31"/>
      <c r="J13" s="31"/>
      <c r="K13" s="32"/>
      <c r="L13" s="32"/>
      <c r="M13" s="65">
        <f>SUM(K5)*C5</f>
        <v>41970</v>
      </c>
      <c r="N13" s="65"/>
    </row>
    <row r="14" spans="1:1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3"/>
      <c r="M14" s="33"/>
    </row>
    <row r="15" spans="1:13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33"/>
      <c r="M15" s="33"/>
    </row>
    <row r="16" spans="1:11" ht="12.75">
      <c r="A16" s="35" t="s">
        <v>18</v>
      </c>
      <c r="C16"/>
      <c r="D16" s="42"/>
      <c r="K16" s="1"/>
    </row>
    <row r="17" spans="1:11" ht="12.75">
      <c r="A17" s="36" t="s">
        <v>19</v>
      </c>
      <c r="B17" s="37"/>
      <c r="C17"/>
      <c r="D17" s="42"/>
      <c r="K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</sheetData>
  <sheetProtection selectLockedCells="1" selectUnlockedCells="1"/>
  <mergeCells count="9">
    <mergeCell ref="M13:N13"/>
    <mergeCell ref="K11:L11"/>
    <mergeCell ref="M11:N11"/>
    <mergeCell ref="K8:L8"/>
    <mergeCell ref="M8:N8"/>
    <mergeCell ref="K9:L9"/>
    <mergeCell ref="M9:N9"/>
    <mergeCell ref="K10:L10"/>
    <mergeCell ref="M10:N10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r:id="rId1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7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Jamile Bernadete Quaglia</dc:creator>
  <cp:keywords/>
  <dc:description/>
  <cp:lastModifiedBy>Edvilton Bergamasco Fontes Galante </cp:lastModifiedBy>
  <cp:lastPrinted>2020-01-24T19:05:03Z</cp:lastPrinted>
  <dcterms:created xsi:type="dcterms:W3CDTF">2019-01-09T15:48:49Z</dcterms:created>
  <dcterms:modified xsi:type="dcterms:W3CDTF">2020-01-24T19:37:21Z</dcterms:modified>
  <cp:category/>
  <cp:version/>
  <cp:contentType/>
  <cp:contentStatus/>
</cp:coreProperties>
</file>